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<sst xmlns="http://schemas.openxmlformats.org/spreadsheetml/2006/main" count="309" uniqueCount="138">
  <si>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</si>
  <si>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</si>
  <si>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</si>
  <si>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</si>
  <si>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</si>
  <si>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</si>
  <si>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</si>
  <si>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</si>
  <si>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</si>
  <si>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</si>
  <si>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</si>
  <si>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</si>
  <si>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</si>
  <si>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</si>
  <si>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</si>
  <si>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</si>
  <si>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</si>
  <si>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</si>
  <si>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</si>
  <si>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</si>
  <si>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</si>
  <si>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</si>
  <si>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</si>
  <si>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</si>
  <si>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</si>
  <si>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</si>
  <si>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</si>
  <si>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</si>
  <si>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</si>
  <si>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</si>
  <si>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</si>
  <si>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</si>
  <si>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</si>
  <si>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</si>
  <si>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</si>
  <si>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</si>
  <si>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</si>
  <si>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</si>
  <si>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</si>
  <si>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</si>
  <si>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</si>
  <si>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</si>
  <si>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</si>
  <si>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</si>
  <si>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</si>
  <si>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</si>
  <si>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</si>
  <si>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</si>
  <si>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</si>
  <si>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</si>
  <si>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</si>
  <si>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</si>
  <si>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</si>
  <si>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</si>
  <si>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</si>
  <si>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</si>
  <si>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</si>
  <si>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</si>
  <si>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</si>
  <si>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</si>
  <si>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</si>
  <si>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</si>
  <si>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</si>
  <si>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</si>
  <si>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</si>
  <si>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</si>
  <si>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</si>
  <si>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</si>
  <si>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</si>
  <si>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</si>
  <si>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</si>
  <si>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</si>
  <si>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</si>
  <si>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</si>
  <si>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</si>
  <si>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</si>
  <si>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</si>
  <si>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</si>
  <si>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</si>
  <si>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</si>
  <si>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</si>
  <si>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</si>
  <si>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</si>
  <si>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</si>
  <si>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</si>
  <si>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</si>
  <si>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</si>
  <si>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</si>
  <si>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</si>
  <si>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</si>
  <si>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</si>
  <si>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</si>
  <si>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</si>
  <si>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</si>
  <si>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45»
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</si>
  <si>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45» завода «Стройтехника» в городе Златоусте. 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</si>
  <si>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</si>
  <si>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</si>
  <si>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</si>
  <si>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</si>
  <si>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</si>
  <si>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</si>
  <si>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</si>
  <si>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</si>
  <si>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Суточная норма выпуска 176 кубометров бетона М100                                                          * смотри п. 12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</si>
  <si>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</si>
  <si>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</si>
  <si>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</si>
  <si>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</si>
  <si>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</si>
  <si>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</si>
  <si>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</si>
  <si>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</si>
  <si>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</si>
  <si>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</si>
  <si>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9. Капитальные вложения при использовании завода «Рифей-Бетон 45»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</si>
  <si>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</si>
  <si>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Бетонный завод "Рифей-Бетон 45"</t>
  </si>
  <si>
    <t>Подготовка фундамента</t>
  </si>
  <si>
    <t>Будка оператор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</si>
  <si>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</si>
  <si>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</si>
  <si>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</si>
  <si>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</si>
  <si>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</si>
  <si>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</si>
  <si>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</si>
  <si>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</si>
  <si>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176 кубических метров бетона
За один месяц изготавливается:
4048 кубических метров бетона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</si>
  <si>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</si>
  <si>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45»,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</si>
  <si>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дозатор заполнителя</t>
  </si>
  <si>
    <t>Отчисления на з/п 20% (пенс)+13%(подох)+1,3%(травм)</t>
  </si>
  <si>
    <t>Силос цемента СЦ-40П</t>
  </si>
  <si>
    <t>10. Программа выпуска</t>
  </si>
  <si>
    <t>11. Калькуляция себестоимости на один стеновой пустотелый камень</t>
  </si>
  <si>
    <t>12. Расчет окупаемости</t>
  </si>
  <si>
    <t>Издержки (п 11. разел 12)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</si>
</sst>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85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84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85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/>
    </xf>
    <xf numFmtId="185" fontId="3" fillId="0" borderId="11" xfId="0" applyNumberFormat="1" applyFont="1" applyBorder="1" applyAlignment="1">
      <alignment horizontal="center"/>
    </xf>
    <xf numFmtId="185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85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="150" zoomScaleNormal="150" zoomScalePageLayoutView="0" workbookViewId="0" topLeftCell="A143">
      <selection activeCell="C161" sqref="C161:M161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1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1:18" ht="22.5" customHeight="1">
      <c r="A4" s="19" t="s">
        <v>95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1:18" ht="11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13.25" customHeight="1">
      <c r="A7" s="19" t="s">
        <v>130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9" spans="1:18" ht="11.25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1" spans="1:18" ht="11.25">
      <c r="A11" s="16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>
      <c r="A12" s="17" t="s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3.25" customHeight="1">
      <c r="A13" s="19" t="s">
        <v>121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5.5" customHeight="1">
      <c r="A16" s="19" t="s">
        <v>122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17" t="s">
        <v>96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3.25" customHeight="1">
      <c r="A21" s="19" t="s">
        <v>123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17" t="s">
        <v>97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3.25" customHeight="1">
      <c r="A24" s="19" t="s">
        <v>124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20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17" t="s">
        <v>98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2.5" customHeight="1">
      <c r="A29" s="19" t="s">
        <v>125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17" t="s">
        <v>99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4" customHeight="1">
      <c r="A32" s="19" t="s">
        <v>129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20" t="s">
        <v>12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25" t="s">
        <v>100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1.25" customHeight="1">
      <c r="B38" s="2" t="s">
        <v>13</v>
      </c>
      <c r="C38" s="22" t="s">
        <v>14</v>
      </c>
      <c r="D38" s="22"/>
      <c r="E38" s="22"/>
      <c r="F38" s="22"/>
      <c r="G38" s="22"/>
      <c r="H38" s="22" t="s">
        <v>15</v>
      </c>
      <c r="I38" s="22"/>
      <c r="J38" s="22" t="s">
        <v>22</v>
      </c>
      <c r="K38" s="22"/>
      <c r="L38" s="22" t="s">
        <v>16</v>
      </c>
      <c r="M38" s="22"/>
    </row>
    <row r="39" spans="2:13" ht="11.25" customHeight="1">
      <c r="B39" s="2">
        <v>1</v>
      </c>
      <c r="C39" s="24" t="s">
        <v>17</v>
      </c>
      <c r="D39" s="24"/>
      <c r="E39" s="24"/>
      <c r="F39" s="24"/>
      <c r="G39" s="24"/>
      <c r="H39" s="21">
        <v>250</v>
      </c>
      <c r="I39" s="21"/>
      <c r="J39" s="23">
        <f>E19</f>
        <v>3.8200000000000003</v>
      </c>
      <c r="K39" s="23"/>
      <c r="L39" s="23">
        <f>H39*J39</f>
        <v>955.0000000000001</v>
      </c>
      <c r="M39" s="23"/>
    </row>
    <row r="40" spans="2:13" ht="11.25" customHeight="1">
      <c r="B40" s="2">
        <v>2</v>
      </c>
      <c r="C40" s="24" t="s">
        <v>18</v>
      </c>
      <c r="D40" s="24"/>
      <c r="E40" s="24"/>
      <c r="F40" s="24"/>
      <c r="G40" s="24"/>
      <c r="H40" s="21">
        <v>795</v>
      </c>
      <c r="I40" s="21"/>
      <c r="J40" s="23">
        <f>E27</f>
        <v>0.5</v>
      </c>
      <c r="K40" s="23"/>
      <c r="L40" s="23">
        <f>H40*J40</f>
        <v>397.5</v>
      </c>
      <c r="M40" s="23"/>
    </row>
    <row r="41" spans="2:13" ht="11.25" customHeight="1">
      <c r="B41" s="2">
        <v>3</v>
      </c>
      <c r="C41" s="24" t="s">
        <v>101</v>
      </c>
      <c r="D41" s="24"/>
      <c r="E41" s="24"/>
      <c r="F41" s="24"/>
      <c r="G41" s="24"/>
      <c r="H41" s="21">
        <v>1120</v>
      </c>
      <c r="I41" s="21"/>
      <c r="J41" s="23">
        <f>E35</f>
        <v>0.44074074074074077</v>
      </c>
      <c r="K41" s="23"/>
      <c r="L41" s="23">
        <f>H41*J41</f>
        <v>493.6296296296297</v>
      </c>
      <c r="M41" s="23"/>
    </row>
    <row r="42" spans="2:13" ht="11.25" customHeight="1">
      <c r="B42" s="2">
        <v>4</v>
      </c>
      <c r="C42" s="24" t="s">
        <v>20</v>
      </c>
      <c r="D42" s="24"/>
      <c r="E42" s="24"/>
      <c r="F42" s="24"/>
      <c r="G42" s="24"/>
      <c r="H42" s="21">
        <v>190</v>
      </c>
      <c r="I42" s="21"/>
      <c r="J42" s="23">
        <v>0.05</v>
      </c>
      <c r="K42" s="23"/>
      <c r="L42" s="23">
        <f>H42*J42</f>
        <v>9.5</v>
      </c>
      <c r="M42" s="23"/>
    </row>
    <row r="43" spans="2:13" ht="11.25">
      <c r="B43" s="26" t="s">
        <v>21</v>
      </c>
      <c r="C43" s="27"/>
      <c r="D43" s="27"/>
      <c r="E43" s="27"/>
      <c r="F43" s="27"/>
      <c r="G43" s="27"/>
      <c r="H43" s="27"/>
      <c r="I43" s="27"/>
      <c r="J43" s="27"/>
      <c r="K43" s="28"/>
      <c r="L43" s="29">
        <f>SUM(L39:M42)</f>
        <v>1855.6296296296296</v>
      </c>
      <c r="M43" s="25"/>
    </row>
    <row r="46" spans="1:18" ht="11.25">
      <c r="A46" s="16" t="s">
        <v>23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1.25">
      <c r="A47" s="17" t="s">
        <v>24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3" ht="11.25">
      <c r="B48" s="1" t="s">
        <v>25</v>
      </c>
      <c r="G48" s="1">
        <v>30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150</v>
      </c>
      <c r="M48" s="1" t="s">
        <v>29</v>
      </c>
    </row>
    <row r="49" spans="2:13" ht="11.25">
      <c r="B49" s="1" t="s">
        <v>131</v>
      </c>
      <c r="G49" s="1">
        <v>9.5</v>
      </c>
      <c r="H49" s="1" t="s">
        <v>27</v>
      </c>
      <c r="I49" s="1">
        <v>4</v>
      </c>
      <c r="J49" s="1" t="s">
        <v>28</v>
      </c>
      <c r="K49" s="1" t="s">
        <v>6</v>
      </c>
      <c r="L49" s="1">
        <f t="shared" si="0"/>
        <v>38</v>
      </c>
      <c r="M49" s="1" t="s">
        <v>29</v>
      </c>
    </row>
    <row r="50" spans="2:13" ht="11.25">
      <c r="B50" s="1" t="s">
        <v>102</v>
      </c>
      <c r="G50" s="1">
        <v>11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44</v>
      </c>
      <c r="M50" s="1" t="s">
        <v>29</v>
      </c>
    </row>
    <row r="51" spans="2:13" ht="11.25">
      <c r="B51" s="1" t="s">
        <v>106</v>
      </c>
      <c r="G51" s="1">
        <v>5.5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27.5</v>
      </c>
      <c r="M51" s="1" t="s">
        <v>29</v>
      </c>
    </row>
    <row r="52" spans="2:13" ht="11.25">
      <c r="B52" s="1" t="s">
        <v>103</v>
      </c>
      <c r="G52" s="1">
        <v>7.5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22.5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288</v>
      </c>
      <c r="M54" s="1" t="s">
        <v>29</v>
      </c>
    </row>
    <row r="55" spans="1:18" ht="11.25">
      <c r="A55" s="20" t="s">
        <v>126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1.25">
      <c r="A56" s="20" t="s">
        <v>30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6" ht="11.25">
      <c r="A57" s="1">
        <v>4.29</v>
      </c>
      <c r="B57" s="1" t="s">
        <v>27</v>
      </c>
      <c r="C57" s="1">
        <f>L54</f>
        <v>288</v>
      </c>
      <c r="D57" s="1" t="s">
        <v>6</v>
      </c>
      <c r="E57" s="1">
        <f>A57*C57</f>
        <v>1235.52</v>
      </c>
      <c r="F57" s="1" t="s">
        <v>7</v>
      </c>
    </row>
    <row r="59" spans="1:18" s="15" customFormat="1" ht="11.25" customHeight="1">
      <c r="A59" s="31" t="s">
        <v>104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3" ht="11.25">
      <c r="A60" s="3" t="s">
        <v>31</v>
      </c>
      <c r="B60" s="3" t="s">
        <v>105</v>
      </c>
      <c r="H60" s="1">
        <f>E57</f>
        <v>1235.52</v>
      </c>
      <c r="I60" s="1" t="s">
        <v>5</v>
      </c>
      <c r="J60" s="1">
        <v>176</v>
      </c>
      <c r="K60" s="1" t="s">
        <v>6</v>
      </c>
      <c r="L60" s="1">
        <f>H60/J60</f>
        <v>7.02</v>
      </c>
      <c r="M60" s="1" t="s">
        <v>7</v>
      </c>
    </row>
    <row r="62" spans="1:18" ht="11.25">
      <c r="A62" s="16" t="s">
        <v>32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1.25" customHeight="1">
      <c r="A63" s="19" t="s">
        <v>116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6" ht="11.25">
      <c r="A64" s="1">
        <v>75000</v>
      </c>
      <c r="B64" s="1" t="s">
        <v>5</v>
      </c>
      <c r="C64" s="1" t="s">
        <v>92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105</v>
      </c>
      <c r="H65" s="1">
        <f>E64</f>
        <v>250</v>
      </c>
      <c r="I65" s="1" t="s">
        <v>5</v>
      </c>
      <c r="J65" s="1">
        <v>176</v>
      </c>
      <c r="K65" s="1" t="s">
        <v>6</v>
      </c>
      <c r="L65" s="1">
        <f>H65/J65</f>
        <v>1.4204545454545454</v>
      </c>
      <c r="M65" s="1" t="s">
        <v>7</v>
      </c>
    </row>
    <row r="67" spans="1:18" ht="11.25">
      <c r="A67" s="16" t="s">
        <v>107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ht="11.25">
      <c r="A68" s="5" t="s">
        <v>108</v>
      </c>
    </row>
    <row r="69" spans="1:18" ht="11.25" customHeight="1">
      <c r="A69" s="20" t="s">
        <v>109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ht="11.25">
      <c r="A70" s="5" t="s">
        <v>34</v>
      </c>
    </row>
    <row r="71" spans="1:18" ht="11.25">
      <c r="A71" s="20" t="s">
        <v>93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ht="11.25">
      <c r="A72" s="5" t="s">
        <v>110</v>
      </c>
    </row>
    <row r="73" spans="1:18" ht="11.25">
      <c r="A73" s="20" t="s">
        <v>111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105</v>
      </c>
      <c r="H78" s="1">
        <f>O77</f>
        <v>677.021090909091</v>
      </c>
      <c r="I78" s="1" t="s">
        <v>5</v>
      </c>
      <c r="J78" s="1">
        <v>176</v>
      </c>
      <c r="K78" s="1" t="s">
        <v>6</v>
      </c>
      <c r="L78" s="1">
        <f>H78/J78</f>
        <v>3.846710743801653</v>
      </c>
      <c r="M78" s="1" t="s">
        <v>7</v>
      </c>
    </row>
    <row r="80" spans="1:18" ht="11.25">
      <c r="A80" s="16" t="s">
        <v>38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ht="11.25">
      <c r="A81" s="5" t="s">
        <v>39</v>
      </c>
    </row>
    <row r="82" spans="1:18" ht="11.25">
      <c r="A82" s="20" t="s">
        <v>127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105</v>
      </c>
      <c r="H86" s="1">
        <f>E85</f>
        <v>2280</v>
      </c>
      <c r="I86" s="1" t="s">
        <v>5</v>
      </c>
      <c r="J86" s="1">
        <v>176</v>
      </c>
      <c r="K86" s="1" t="s">
        <v>6</v>
      </c>
      <c r="L86" s="1">
        <f>H86/J86</f>
        <v>12.954545454545455</v>
      </c>
      <c r="M86" s="1" t="s">
        <v>7</v>
      </c>
    </row>
    <row r="88" spans="1:18" ht="11.25">
      <c r="A88" s="16" t="s">
        <v>41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105</v>
      </c>
      <c r="H117" s="1">
        <f>O116</f>
        <v>1125.0757575757575</v>
      </c>
      <c r="I117" s="1" t="s">
        <v>5</v>
      </c>
      <c r="J117" s="1">
        <v>176</v>
      </c>
      <c r="K117" s="1" t="s">
        <v>6</v>
      </c>
      <c r="L117" s="1">
        <f>H117/J117</f>
        <v>6.392475895316804</v>
      </c>
      <c r="M117" s="1" t="s">
        <v>7</v>
      </c>
    </row>
    <row r="119" spans="1:18" ht="11.25">
      <c r="A119" s="16" t="s">
        <v>61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25" t="s">
        <v>62</v>
      </c>
      <c r="D121" s="25"/>
      <c r="E121" s="25"/>
      <c r="F121" s="25"/>
      <c r="G121" s="25"/>
      <c r="H121" s="25" t="s">
        <v>65</v>
      </c>
      <c r="I121" s="25"/>
      <c r="J121" s="25" t="s">
        <v>67</v>
      </c>
      <c r="K121" s="25"/>
      <c r="L121" s="25" t="s">
        <v>66</v>
      </c>
      <c r="M121" s="25"/>
    </row>
    <row r="122" spans="2:13" ht="11.25">
      <c r="B122" s="8">
        <v>1</v>
      </c>
      <c r="C122" s="33" t="s">
        <v>63</v>
      </c>
      <c r="D122" s="33"/>
      <c r="E122" s="33"/>
      <c r="F122" s="33"/>
      <c r="G122" s="33"/>
      <c r="H122" s="25">
        <v>1</v>
      </c>
      <c r="I122" s="25"/>
      <c r="J122" s="34">
        <v>35000</v>
      </c>
      <c r="K122" s="25"/>
      <c r="L122" s="30">
        <f>J122*H122</f>
        <v>35000</v>
      </c>
      <c r="M122" s="30"/>
    </row>
    <row r="123" spans="2:13" ht="11.25">
      <c r="B123" s="8">
        <v>2</v>
      </c>
      <c r="C123" s="33" t="s">
        <v>112</v>
      </c>
      <c r="D123" s="33"/>
      <c r="E123" s="33"/>
      <c r="F123" s="33"/>
      <c r="G123" s="33"/>
      <c r="H123" s="25">
        <v>1</v>
      </c>
      <c r="I123" s="25"/>
      <c r="J123" s="34">
        <v>25000</v>
      </c>
      <c r="K123" s="25"/>
      <c r="L123" s="30">
        <f>J123*H123</f>
        <v>25000</v>
      </c>
      <c r="M123" s="30"/>
    </row>
    <row r="124" spans="2:13" ht="11.25">
      <c r="B124" s="8">
        <v>3</v>
      </c>
      <c r="C124" s="33" t="s">
        <v>113</v>
      </c>
      <c r="D124" s="33"/>
      <c r="E124" s="33"/>
      <c r="F124" s="33"/>
      <c r="G124" s="33"/>
      <c r="H124" s="25">
        <v>1</v>
      </c>
      <c r="I124" s="25"/>
      <c r="J124" s="34">
        <v>25000</v>
      </c>
      <c r="K124" s="25"/>
      <c r="L124" s="30">
        <f>J124*H124</f>
        <v>25000</v>
      </c>
      <c r="M124" s="30"/>
    </row>
    <row r="125" spans="2:13" ht="11.25">
      <c r="B125" s="8">
        <v>4</v>
      </c>
      <c r="C125" s="33" t="s">
        <v>114</v>
      </c>
      <c r="D125" s="33"/>
      <c r="E125" s="33"/>
      <c r="F125" s="33"/>
      <c r="G125" s="33"/>
      <c r="H125" s="25">
        <v>1</v>
      </c>
      <c r="I125" s="25"/>
      <c r="J125" s="34">
        <v>25000</v>
      </c>
      <c r="K125" s="25"/>
      <c r="L125" s="30">
        <f>J125*H125</f>
        <v>25000</v>
      </c>
      <c r="M125" s="30"/>
    </row>
    <row r="126" spans="2:13" ht="11.25">
      <c r="B126" s="8">
        <v>5</v>
      </c>
      <c r="C126" s="33" t="s">
        <v>64</v>
      </c>
      <c r="D126" s="33"/>
      <c r="E126" s="33"/>
      <c r="F126" s="33"/>
      <c r="G126" s="33"/>
      <c r="H126" s="25">
        <v>2</v>
      </c>
      <c r="I126" s="25"/>
      <c r="J126" s="34">
        <v>20000</v>
      </c>
      <c r="K126" s="25"/>
      <c r="L126" s="30">
        <f>J126*H126</f>
        <v>40000</v>
      </c>
      <c r="M126" s="30"/>
    </row>
    <row r="127" spans="2:13" ht="11.25">
      <c r="B127" s="35" t="s">
        <v>21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0">
        <f>SUM(L122:M126)</f>
        <v>150000</v>
      </c>
      <c r="M127" s="25"/>
    </row>
    <row r="128" spans="1:13" ht="11.25">
      <c r="A128" s="3" t="s">
        <v>68</v>
      </c>
      <c r="F128" s="36">
        <f>L127</f>
        <v>150000</v>
      </c>
      <c r="G128" s="36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105</v>
      </c>
      <c r="H129" s="1">
        <f>K128</f>
        <v>6521.739130434783</v>
      </c>
      <c r="I129" s="1" t="s">
        <v>5</v>
      </c>
      <c r="J129" s="1">
        <v>176</v>
      </c>
      <c r="K129" s="1" t="s">
        <v>6</v>
      </c>
      <c r="L129" s="1">
        <f>H129/J129</f>
        <v>37.055335968379445</v>
      </c>
      <c r="M129" s="1" t="s">
        <v>7</v>
      </c>
    </row>
    <row r="131" spans="1:18" ht="11.25">
      <c r="A131" s="16" t="s">
        <v>115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3" ht="11.25">
      <c r="B132" s="8" t="s">
        <v>13</v>
      </c>
      <c r="C132" s="25" t="s">
        <v>69</v>
      </c>
      <c r="D132" s="25"/>
      <c r="E132" s="25"/>
      <c r="F132" s="25"/>
      <c r="G132" s="25"/>
      <c r="H132" s="25" t="s">
        <v>65</v>
      </c>
      <c r="I132" s="25"/>
      <c r="J132" s="25" t="s">
        <v>70</v>
      </c>
      <c r="K132" s="25"/>
      <c r="L132" s="25" t="s">
        <v>66</v>
      </c>
      <c r="M132" s="25"/>
    </row>
    <row r="133" spans="2:13" ht="11.25">
      <c r="B133" s="44" t="s">
        <v>71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6"/>
    </row>
    <row r="134" spans="2:13" ht="11.25">
      <c r="B134" s="8">
        <v>1</v>
      </c>
      <c r="C134" s="33" t="s">
        <v>117</v>
      </c>
      <c r="D134" s="33"/>
      <c r="E134" s="33"/>
      <c r="F134" s="33"/>
      <c r="G134" s="33"/>
      <c r="H134" s="25">
        <v>1</v>
      </c>
      <c r="I134" s="25"/>
      <c r="J134" s="34">
        <v>3950000</v>
      </c>
      <c r="K134" s="25"/>
      <c r="L134" s="30">
        <f>J134*H134</f>
        <v>3950000</v>
      </c>
      <c r="M134" s="30"/>
    </row>
    <row r="135" spans="2:13" ht="11.25">
      <c r="B135" s="8">
        <v>2</v>
      </c>
      <c r="C135" s="37" t="s">
        <v>133</v>
      </c>
      <c r="D135" s="38"/>
      <c r="E135" s="38"/>
      <c r="F135" s="38"/>
      <c r="G135" s="39"/>
      <c r="H135" s="40">
        <v>1</v>
      </c>
      <c r="I135" s="41"/>
      <c r="J135" s="42">
        <v>600000</v>
      </c>
      <c r="K135" s="43"/>
      <c r="L135" s="30">
        <f>J135*H135</f>
        <v>600000</v>
      </c>
      <c r="M135" s="30"/>
    </row>
    <row r="136" spans="2:13" ht="11.25">
      <c r="B136" s="8">
        <v>3</v>
      </c>
      <c r="C136" s="33" t="s">
        <v>72</v>
      </c>
      <c r="D136" s="33"/>
      <c r="E136" s="33"/>
      <c r="F136" s="33"/>
      <c r="G136" s="33"/>
      <c r="H136" s="25">
        <v>1</v>
      </c>
      <c r="I136" s="25"/>
      <c r="J136" s="34">
        <v>250000</v>
      </c>
      <c r="K136" s="25"/>
      <c r="L136" s="30">
        <f>J136*H136</f>
        <v>250000</v>
      </c>
      <c r="M136" s="30"/>
    </row>
    <row r="137" spans="2:13" ht="11.25">
      <c r="B137" s="8">
        <v>4</v>
      </c>
      <c r="C137" s="33" t="s">
        <v>118</v>
      </c>
      <c r="D137" s="33"/>
      <c r="E137" s="33"/>
      <c r="F137" s="33"/>
      <c r="G137" s="33"/>
      <c r="H137" s="25">
        <v>1</v>
      </c>
      <c r="I137" s="25"/>
      <c r="J137" s="34">
        <v>300000</v>
      </c>
      <c r="K137" s="25"/>
      <c r="L137" s="30">
        <f>J137*H137</f>
        <v>300000</v>
      </c>
      <c r="M137" s="30"/>
    </row>
    <row r="138" spans="2:13" ht="11.25" customHeight="1">
      <c r="B138" s="14"/>
      <c r="C138" s="33"/>
      <c r="D138" s="33"/>
      <c r="E138" s="33"/>
      <c r="F138" s="33"/>
      <c r="G138" s="33"/>
      <c r="H138" s="25"/>
      <c r="I138" s="25"/>
      <c r="J138" s="47" t="s">
        <v>21</v>
      </c>
      <c r="K138" s="28"/>
      <c r="L138" s="30">
        <f>SUM(L134:M137)</f>
        <v>5100000</v>
      </c>
      <c r="M138" s="30"/>
    </row>
    <row r="139" spans="2:13" ht="11.25">
      <c r="B139" s="44" t="s">
        <v>73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6"/>
    </row>
    <row r="140" spans="2:13" ht="11.25">
      <c r="B140" s="8">
        <v>5</v>
      </c>
      <c r="C140" s="33" t="s">
        <v>119</v>
      </c>
      <c r="D140" s="33"/>
      <c r="E140" s="33"/>
      <c r="F140" s="33"/>
      <c r="G140" s="33"/>
      <c r="H140" s="25"/>
      <c r="I140" s="25"/>
      <c r="J140" s="34"/>
      <c r="K140" s="25"/>
      <c r="L140" s="48"/>
      <c r="M140" s="49"/>
    </row>
    <row r="141" spans="2:13" ht="11.25">
      <c r="B141" s="8">
        <v>6</v>
      </c>
      <c r="C141" s="33" t="s">
        <v>74</v>
      </c>
      <c r="D141" s="33"/>
      <c r="E141" s="33"/>
      <c r="F141" s="33"/>
      <c r="G141" s="33"/>
      <c r="H141" s="25"/>
      <c r="I141" s="25"/>
      <c r="J141" s="34"/>
      <c r="K141" s="25"/>
      <c r="L141" s="48"/>
      <c r="M141" s="49"/>
    </row>
    <row r="142" spans="2:13" ht="11.25">
      <c r="B142" s="8"/>
      <c r="C142" s="26" t="s">
        <v>21</v>
      </c>
      <c r="D142" s="27"/>
      <c r="E142" s="27"/>
      <c r="F142" s="27"/>
      <c r="G142" s="27"/>
      <c r="H142" s="27"/>
      <c r="I142" s="27"/>
      <c r="J142" s="27"/>
      <c r="K142" s="28"/>
      <c r="L142" s="48">
        <f>L138</f>
        <v>5100000</v>
      </c>
      <c r="M142" s="49"/>
    </row>
    <row r="143" spans="2:13" ht="11.25"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3"/>
    </row>
    <row r="144" spans="1:18" ht="11.25">
      <c r="A144" s="16" t="s">
        <v>134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6" spans="1:18" ht="69" customHeight="1">
      <c r="A146" s="19" t="s">
        <v>128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8" spans="1:18" ht="11.25">
      <c r="A148" s="16" t="s">
        <v>135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50" spans="2:13" ht="11.25">
      <c r="B150" s="8" t="s">
        <v>13</v>
      </c>
      <c r="C150" s="40" t="s">
        <v>75</v>
      </c>
      <c r="D150" s="50"/>
      <c r="E150" s="50"/>
      <c r="F150" s="50"/>
      <c r="G150" s="50"/>
      <c r="H150" s="50"/>
      <c r="I150" s="50"/>
      <c r="J150" s="50"/>
      <c r="K150" s="41"/>
      <c r="L150" s="25" t="s">
        <v>66</v>
      </c>
      <c r="M150" s="25"/>
    </row>
    <row r="151" spans="2:13" ht="11.25">
      <c r="B151" s="8">
        <v>1</v>
      </c>
      <c r="C151" s="37" t="s">
        <v>17</v>
      </c>
      <c r="D151" s="38"/>
      <c r="E151" s="38"/>
      <c r="F151" s="38"/>
      <c r="G151" s="38"/>
      <c r="H151" s="38"/>
      <c r="I151" s="38"/>
      <c r="J151" s="38"/>
      <c r="K151" s="39"/>
      <c r="L151" s="29">
        <f>L39</f>
        <v>955.0000000000001</v>
      </c>
      <c r="M151" s="29"/>
    </row>
    <row r="152" spans="2:13" ht="11.25">
      <c r="B152" s="8">
        <v>2</v>
      </c>
      <c r="C152" s="37" t="s">
        <v>18</v>
      </c>
      <c r="D152" s="38"/>
      <c r="E152" s="38"/>
      <c r="F152" s="38"/>
      <c r="G152" s="38"/>
      <c r="H152" s="38"/>
      <c r="I152" s="38"/>
      <c r="J152" s="38"/>
      <c r="K152" s="39"/>
      <c r="L152" s="29">
        <f>L40</f>
        <v>397.5</v>
      </c>
      <c r="M152" s="29"/>
    </row>
    <row r="153" spans="2:13" ht="11.25">
      <c r="B153" s="8">
        <v>3</v>
      </c>
      <c r="C153" s="37" t="s">
        <v>19</v>
      </c>
      <c r="D153" s="38"/>
      <c r="E153" s="38"/>
      <c r="F153" s="38"/>
      <c r="G153" s="38"/>
      <c r="H153" s="38"/>
      <c r="I153" s="38"/>
      <c r="J153" s="38"/>
      <c r="K153" s="39"/>
      <c r="L153" s="29">
        <f>L41</f>
        <v>493.6296296296297</v>
      </c>
      <c r="M153" s="29"/>
    </row>
    <row r="154" spans="2:13" ht="11.25">
      <c r="B154" s="8">
        <v>4</v>
      </c>
      <c r="C154" s="37" t="s">
        <v>20</v>
      </c>
      <c r="D154" s="38"/>
      <c r="E154" s="38"/>
      <c r="F154" s="38"/>
      <c r="G154" s="38"/>
      <c r="H154" s="38"/>
      <c r="I154" s="38"/>
      <c r="J154" s="38"/>
      <c r="K154" s="39"/>
      <c r="L154" s="29">
        <f>L42</f>
        <v>9.5</v>
      </c>
      <c r="M154" s="29"/>
    </row>
    <row r="155" spans="2:13" ht="11.25">
      <c r="B155" s="8">
        <v>5</v>
      </c>
      <c r="C155" s="37" t="s">
        <v>76</v>
      </c>
      <c r="D155" s="38"/>
      <c r="E155" s="38"/>
      <c r="F155" s="38"/>
      <c r="G155" s="38"/>
      <c r="H155" s="38"/>
      <c r="I155" s="38"/>
      <c r="J155" s="38"/>
      <c r="K155" s="39"/>
      <c r="L155" s="29">
        <f>L60</f>
        <v>7.02</v>
      </c>
      <c r="M155" s="29"/>
    </row>
    <row r="156" spans="2:13" ht="11.25">
      <c r="B156" s="8">
        <v>6</v>
      </c>
      <c r="C156" s="37" t="s">
        <v>77</v>
      </c>
      <c r="D156" s="38"/>
      <c r="E156" s="38"/>
      <c r="F156" s="38"/>
      <c r="G156" s="38"/>
      <c r="H156" s="38"/>
      <c r="I156" s="38"/>
      <c r="J156" s="38"/>
      <c r="K156" s="39"/>
      <c r="L156" s="29">
        <f>L65</f>
        <v>1.4204545454545454</v>
      </c>
      <c r="M156" s="29"/>
    </row>
    <row r="157" spans="2:13" ht="11.25">
      <c r="B157" s="8">
        <v>7</v>
      </c>
      <c r="C157" s="37" t="s">
        <v>78</v>
      </c>
      <c r="D157" s="38"/>
      <c r="E157" s="38"/>
      <c r="F157" s="38"/>
      <c r="G157" s="38"/>
      <c r="H157" s="38"/>
      <c r="I157" s="38"/>
      <c r="J157" s="38"/>
      <c r="K157" s="39"/>
      <c r="L157" s="29">
        <f>L78</f>
        <v>3.846710743801653</v>
      </c>
      <c r="M157" s="29"/>
    </row>
    <row r="158" spans="2:13" ht="11.25">
      <c r="B158" s="8">
        <v>8</v>
      </c>
      <c r="C158" s="37" t="s">
        <v>79</v>
      </c>
      <c r="D158" s="38"/>
      <c r="E158" s="38"/>
      <c r="F158" s="38"/>
      <c r="G158" s="38"/>
      <c r="H158" s="38"/>
      <c r="I158" s="38"/>
      <c r="J158" s="38"/>
      <c r="K158" s="39"/>
      <c r="L158" s="29">
        <f>L86</f>
        <v>12.954545454545455</v>
      </c>
      <c r="M158" s="29"/>
    </row>
    <row r="159" spans="2:13" ht="11.25">
      <c r="B159" s="8">
        <v>9</v>
      </c>
      <c r="C159" s="37" t="s">
        <v>80</v>
      </c>
      <c r="D159" s="38"/>
      <c r="E159" s="38"/>
      <c r="F159" s="38"/>
      <c r="G159" s="38"/>
      <c r="H159" s="38"/>
      <c r="I159" s="38"/>
      <c r="J159" s="38"/>
      <c r="K159" s="39"/>
      <c r="L159" s="29">
        <f>L117</f>
        <v>6.392475895316804</v>
      </c>
      <c r="M159" s="29"/>
    </row>
    <row r="160" spans="2:13" ht="11.25">
      <c r="B160" s="8">
        <v>10</v>
      </c>
      <c r="C160" s="37" t="s">
        <v>81</v>
      </c>
      <c r="D160" s="38"/>
      <c r="E160" s="38"/>
      <c r="F160" s="38"/>
      <c r="G160" s="38"/>
      <c r="H160" s="38"/>
      <c r="I160" s="38"/>
      <c r="J160" s="38"/>
      <c r="K160" s="39"/>
      <c r="L160" s="29">
        <f>L129</f>
        <v>37.055335968379445</v>
      </c>
      <c r="M160" s="29"/>
    </row>
    <row r="161" spans="2:13" ht="11.25">
      <c r="B161" s="8">
        <v>11</v>
      </c>
      <c r="C161" s="37" t="s">
        <v>132</v>
      </c>
      <c r="D161" s="38"/>
      <c r="E161" s="38"/>
      <c r="F161" s="38"/>
      <c r="G161" s="38"/>
      <c r="H161" s="38"/>
      <c r="I161" s="38"/>
      <c r="J161" s="38"/>
      <c r="K161" s="39"/>
      <c r="L161" s="29">
        <f>L160*0.343</f>
        <v>12.70998023715415</v>
      </c>
      <c r="M161" s="29"/>
    </row>
    <row r="162" spans="2:13" ht="11.25">
      <c r="B162" s="8">
        <v>12</v>
      </c>
      <c r="C162" s="37" t="s">
        <v>82</v>
      </c>
      <c r="D162" s="38"/>
      <c r="E162" s="38"/>
      <c r="F162" s="38"/>
      <c r="G162" s="38"/>
      <c r="H162" s="38"/>
      <c r="I162" s="38"/>
      <c r="J162" s="38"/>
      <c r="K162" s="39"/>
      <c r="L162" s="29">
        <f>SUM(L151:M161)</f>
        <v>1937.0291324742816</v>
      </c>
      <c r="M162" s="29"/>
    </row>
    <row r="164" spans="1:18" ht="11.25" customHeight="1">
      <c r="A164" s="51" t="s">
        <v>136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ht="11.25">
      <c r="A165" s="7"/>
    </row>
    <row r="166" ht="11.25">
      <c r="A166" s="3" t="s">
        <v>120</v>
      </c>
    </row>
    <row r="167" ht="11.25">
      <c r="A167" s="7"/>
    </row>
    <row r="168" spans="2:13" ht="11.25">
      <c r="B168" s="8"/>
      <c r="C168" s="33"/>
      <c r="D168" s="33"/>
      <c r="E168" s="33"/>
      <c r="F168" s="33"/>
      <c r="G168" s="33"/>
      <c r="H168" s="25" t="s">
        <v>83</v>
      </c>
      <c r="I168" s="25"/>
      <c r="J168" s="34" t="s">
        <v>84</v>
      </c>
      <c r="K168" s="25"/>
      <c r="L168" s="30" t="s">
        <v>83</v>
      </c>
      <c r="M168" s="30"/>
    </row>
    <row r="169" spans="2:13" ht="11.25">
      <c r="B169" s="8">
        <v>1</v>
      </c>
      <c r="C169" s="33" t="s">
        <v>85</v>
      </c>
      <c r="D169" s="33"/>
      <c r="E169" s="33"/>
      <c r="F169" s="33"/>
      <c r="G169" s="33"/>
      <c r="H169" s="25">
        <v>3800</v>
      </c>
      <c r="I169" s="25"/>
      <c r="J169" s="34">
        <v>4048</v>
      </c>
      <c r="K169" s="25"/>
      <c r="L169" s="30">
        <f>J169*H169</f>
        <v>15382400</v>
      </c>
      <c r="M169" s="30"/>
    </row>
    <row r="170" spans="2:13" ht="11.25">
      <c r="B170" s="8">
        <v>2</v>
      </c>
      <c r="C170" s="33" t="s">
        <v>137</v>
      </c>
      <c r="D170" s="33"/>
      <c r="E170" s="33"/>
      <c r="F170" s="33"/>
      <c r="G170" s="33"/>
      <c r="H170" s="29">
        <f>L162</f>
        <v>1937.0291324742816</v>
      </c>
      <c r="I170" s="25"/>
      <c r="J170" s="34">
        <v>4048</v>
      </c>
      <c r="K170" s="25"/>
      <c r="L170" s="30">
        <f>J170*H170</f>
        <v>7841093.928255892</v>
      </c>
      <c r="M170" s="30"/>
    </row>
    <row r="171" spans="2:13" ht="11.25">
      <c r="B171" s="8">
        <v>3</v>
      </c>
      <c r="C171" s="33" t="s">
        <v>86</v>
      </c>
      <c r="D171" s="33"/>
      <c r="E171" s="33"/>
      <c r="F171" s="33"/>
      <c r="G171" s="33"/>
      <c r="H171" s="25"/>
      <c r="I171" s="25"/>
      <c r="J171" s="34"/>
      <c r="K171" s="25"/>
      <c r="L171" s="30">
        <f>L169*0.06</f>
        <v>922944</v>
      </c>
      <c r="M171" s="30"/>
    </row>
    <row r="172" spans="2:13" ht="11.25">
      <c r="B172" s="8">
        <v>4</v>
      </c>
      <c r="C172" s="33" t="s">
        <v>87</v>
      </c>
      <c r="D172" s="33"/>
      <c r="E172" s="33"/>
      <c r="F172" s="33"/>
      <c r="G172" s="33"/>
      <c r="H172" s="29"/>
      <c r="I172" s="25"/>
      <c r="J172" s="34"/>
      <c r="K172" s="25"/>
      <c r="L172" s="30">
        <f>L169-L170-L171</f>
        <v>6618362.071744108</v>
      </c>
      <c r="M172" s="30"/>
    </row>
    <row r="174" ht="11.25">
      <c r="A174" s="3" t="s">
        <v>88</v>
      </c>
    </row>
    <row r="175" spans="1:8" s="10" customFormat="1" ht="11.25">
      <c r="A175" s="52">
        <f>L142</f>
        <v>5100000</v>
      </c>
      <c r="B175" s="52"/>
      <c r="C175" s="10" t="s">
        <v>5</v>
      </c>
      <c r="D175" s="52">
        <f>L172</f>
        <v>6618362.071744108</v>
      </c>
      <c r="E175" s="16"/>
      <c r="F175" s="10" t="s">
        <v>6</v>
      </c>
      <c r="G175" s="10">
        <f>A175/D175</f>
        <v>0.7705834079059413</v>
      </c>
      <c r="H175" s="10" t="s">
        <v>91</v>
      </c>
    </row>
    <row r="176" spans="1:4" ht="11.25">
      <c r="A176" s="9" t="s">
        <v>89</v>
      </c>
      <c r="D176" s="9" t="s">
        <v>90</v>
      </c>
    </row>
  </sheetData>
  <sheetProtection/>
  <mergeCells count="176">
    <mergeCell ref="L172:M172"/>
    <mergeCell ref="C171:G171"/>
    <mergeCell ref="H171:I171"/>
    <mergeCell ref="A175:B175"/>
    <mergeCell ref="D175:E175"/>
    <mergeCell ref="C142:K142"/>
    <mergeCell ref="C172:G172"/>
    <mergeCell ref="H172:I172"/>
    <mergeCell ref="J172:K172"/>
    <mergeCell ref="J171:K171"/>
    <mergeCell ref="L171:M171"/>
    <mergeCell ref="C170:G170"/>
    <mergeCell ref="H170:I170"/>
    <mergeCell ref="J170:K170"/>
    <mergeCell ref="L170:M170"/>
    <mergeCell ref="A164:R164"/>
    <mergeCell ref="C168:G168"/>
    <mergeCell ref="H168:I168"/>
    <mergeCell ref="J168:K168"/>
    <mergeCell ref="L168:M168"/>
    <mergeCell ref="C169:G169"/>
    <mergeCell ref="H169:I169"/>
    <mergeCell ref="J169:K169"/>
    <mergeCell ref="L169:M169"/>
    <mergeCell ref="C160:K160"/>
    <mergeCell ref="L160:M160"/>
    <mergeCell ref="C161:K161"/>
    <mergeCell ref="L161:M161"/>
    <mergeCell ref="C162:K162"/>
    <mergeCell ref="L162:M162"/>
    <mergeCell ref="C156:K156"/>
    <mergeCell ref="L156:M156"/>
    <mergeCell ref="C158:K158"/>
    <mergeCell ref="L158:M158"/>
    <mergeCell ref="C159:K159"/>
    <mergeCell ref="L159:M159"/>
    <mergeCell ref="L152:M152"/>
    <mergeCell ref="C153:K153"/>
    <mergeCell ref="L153:M153"/>
    <mergeCell ref="C154:K154"/>
    <mergeCell ref="L154:M154"/>
    <mergeCell ref="C155:K155"/>
    <mergeCell ref="L155:M155"/>
    <mergeCell ref="C141:G141"/>
    <mergeCell ref="C157:K157"/>
    <mergeCell ref="A144:R144"/>
    <mergeCell ref="A146:R146"/>
    <mergeCell ref="A148:R148"/>
    <mergeCell ref="L150:M150"/>
    <mergeCell ref="C150:K150"/>
    <mergeCell ref="C151:K151"/>
    <mergeCell ref="L151:M151"/>
    <mergeCell ref="C152:K152"/>
    <mergeCell ref="H141:I141"/>
    <mergeCell ref="J141:K141"/>
    <mergeCell ref="L157:M157"/>
    <mergeCell ref="B139:M139"/>
    <mergeCell ref="C140:G140"/>
    <mergeCell ref="H140:I140"/>
    <mergeCell ref="J140:K140"/>
    <mergeCell ref="L140:M140"/>
    <mergeCell ref="L142:M142"/>
    <mergeCell ref="L141:M141"/>
    <mergeCell ref="C137:G137"/>
    <mergeCell ref="H137:I137"/>
    <mergeCell ref="J137:K137"/>
    <mergeCell ref="L137:M137"/>
    <mergeCell ref="B133:M133"/>
    <mergeCell ref="C138:G138"/>
    <mergeCell ref="H138:I138"/>
    <mergeCell ref="J138:K138"/>
    <mergeCell ref="L138:M138"/>
    <mergeCell ref="C134:G134"/>
    <mergeCell ref="H134:I134"/>
    <mergeCell ref="J134:K134"/>
    <mergeCell ref="L134:M134"/>
    <mergeCell ref="C136:G136"/>
    <mergeCell ref="H136:I136"/>
    <mergeCell ref="J136:K136"/>
    <mergeCell ref="L136:M136"/>
    <mergeCell ref="C135:G135"/>
    <mergeCell ref="H135:I135"/>
    <mergeCell ref="J135:K135"/>
    <mergeCell ref="B127:K127"/>
    <mergeCell ref="L127:M127"/>
    <mergeCell ref="F128:G128"/>
    <mergeCell ref="A131:R131"/>
    <mergeCell ref="C132:G132"/>
    <mergeCell ref="H132:I132"/>
    <mergeCell ref="J132:K132"/>
    <mergeCell ref="L132:M132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A119:R119"/>
    <mergeCell ref="L135:M135"/>
    <mergeCell ref="A46:R46"/>
    <mergeCell ref="A47:R47"/>
    <mergeCell ref="A55:R55"/>
    <mergeCell ref="A56:R56"/>
    <mergeCell ref="A59:R59"/>
    <mergeCell ref="A62:R62"/>
    <mergeCell ref="A88:R88"/>
    <mergeCell ref="A63:R63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26:R26"/>
    <mergeCell ref="A28:R28"/>
    <mergeCell ref="A29:R29"/>
    <mergeCell ref="A31:R31"/>
    <mergeCell ref="A32:R32"/>
    <mergeCell ref="C40:G40"/>
    <mergeCell ref="C39:G39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sergey</cp:lastModifiedBy>
  <cp:lastPrinted>2012-02-16T04:04:16Z</cp:lastPrinted>
  <dcterms:created xsi:type="dcterms:W3CDTF">2008-01-28T13:01:42Z</dcterms:created>
  <dcterms:modified xsi:type="dcterms:W3CDTF">2016-10-25T06:17:26Z</dcterms:modified>
  <cp:category/>
  <cp:version/>
  <cp:contentType/>
  <cp:contentStatus/>
</cp:coreProperties>
</file>